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Project\06190_MAX\MA1\MAX 2015\Record Counts - 508 compliance\"/>
    </mc:Choice>
  </mc:AlternateContent>
  <bookViews>
    <workbookView xWindow="8610" yWindow="1305" windowWidth="11970" windowHeight="8010"/>
  </bookViews>
  <sheets>
    <sheet name="CoverPage" sheetId="17" r:id="rId1"/>
    <sheet name="Special Note" sheetId="16" r:id="rId2"/>
    <sheet name="Counts" sheetId="14" r:id="rId3"/>
  </sheets>
  <definedNames>
    <definedName name="BEGINDATE" localSheetId="0">#REF!</definedName>
    <definedName name="BEGINDATE">#REF!</definedName>
    <definedName name="ENDDATE" localSheetId="0">#REF!</definedName>
    <definedName name="ENDDATE">#REF!</definedName>
    <definedName name="_xlnm.Print_Area" localSheetId="2">Counts!$A$1:$K$56</definedName>
    <definedName name="_xlnm.Print_Area" localSheetId="0">CoverPage!$A$1:$A$12</definedName>
    <definedName name="_xlnm.Print_Area" localSheetId="1">'Special Note'!$A$1:$A$4</definedName>
    <definedName name="_xlnm.Print_Titles" localSheetId="2">Counts!$A:$A,Counts!$1:$3</definedName>
    <definedName name="TitleRegion1.a1.a3.2">'Special Note'!$A$1</definedName>
    <definedName name="TitleRegion1.a3.K54.3">Counts!$A$3</definedName>
    <definedName name="TitleRegion1.a3.k55.3">Counts!$A$3</definedName>
  </definedNames>
  <calcPr calcId="152511"/>
</workbook>
</file>

<file path=xl/calcChain.xml><?xml version="1.0" encoding="utf-8"?>
<calcChain xmlns="http://schemas.openxmlformats.org/spreadsheetml/2006/main">
  <c r="G10" i="14" l="1"/>
  <c r="G26" i="14"/>
  <c r="G36" i="14"/>
  <c r="G41" i="14"/>
  <c r="H41" i="14"/>
  <c r="H36" i="14"/>
  <c r="H10" i="14"/>
  <c r="I41" i="14"/>
  <c r="I36" i="14"/>
  <c r="I10" i="14"/>
  <c r="K36" i="14"/>
  <c r="K41" i="14"/>
  <c r="J41" i="14"/>
  <c r="J36" i="14"/>
  <c r="J10" i="14"/>
  <c r="K10" i="14"/>
  <c r="K7" i="14"/>
  <c r="J7" i="14"/>
  <c r="I7" i="14"/>
  <c r="H7" i="14"/>
  <c r="G7" i="14"/>
  <c r="K48" i="14" l="1"/>
  <c r="J48" i="14"/>
  <c r="I48" i="14"/>
  <c r="H48" i="14"/>
  <c r="G48" i="14"/>
  <c r="G27" i="14"/>
  <c r="H27" i="14"/>
  <c r="I27" i="14"/>
  <c r="J27" i="14"/>
  <c r="K27" i="14"/>
  <c r="G28" i="14"/>
  <c r="H28" i="14"/>
  <c r="I28" i="14"/>
  <c r="J28" i="14"/>
  <c r="K28" i="14"/>
  <c r="G29" i="14"/>
  <c r="H29" i="14"/>
  <c r="I29" i="14"/>
  <c r="J29" i="14"/>
  <c r="K29" i="14"/>
  <c r="K26" i="14"/>
  <c r="J26" i="14"/>
  <c r="I26" i="14"/>
  <c r="H26" i="14"/>
  <c r="K22" i="14"/>
  <c r="J22" i="14"/>
  <c r="I22" i="14"/>
  <c r="H22" i="14"/>
  <c r="G22" i="14"/>
  <c r="K16" i="14"/>
  <c r="J16" i="14"/>
  <c r="I16" i="14"/>
  <c r="H16" i="14"/>
  <c r="G16" i="14"/>
  <c r="K8" i="14"/>
  <c r="J8" i="14"/>
  <c r="I8" i="14"/>
  <c r="H8" i="14"/>
  <c r="G8" i="14"/>
  <c r="K54" i="14" l="1"/>
  <c r="K52" i="14"/>
  <c r="K49" i="14"/>
  <c r="K46" i="14"/>
  <c r="K45" i="14"/>
  <c r="K42" i="14"/>
  <c r="K34" i="14"/>
  <c r="K19" i="14"/>
  <c r="K14" i="14"/>
  <c r="G14" i="14" l="1"/>
  <c r="H14" i="14"/>
  <c r="I14" i="14"/>
  <c r="J14" i="14"/>
  <c r="G19" i="14"/>
  <c r="H19" i="14"/>
  <c r="I19" i="14"/>
  <c r="J19" i="14"/>
  <c r="G34" i="14"/>
  <c r="H34" i="14"/>
  <c r="I34" i="14"/>
  <c r="J34" i="14"/>
  <c r="G42" i="14"/>
  <c r="H42" i="14"/>
  <c r="I42" i="14"/>
  <c r="J42" i="14"/>
  <c r="G45" i="14"/>
  <c r="H45" i="14"/>
  <c r="I45" i="14"/>
  <c r="J45" i="14"/>
  <c r="G46" i="14"/>
  <c r="H46" i="14"/>
  <c r="I46" i="14"/>
  <c r="J46" i="14"/>
  <c r="G49" i="14"/>
  <c r="H49" i="14"/>
  <c r="I49" i="14"/>
  <c r="J49" i="14"/>
  <c r="G52" i="14"/>
  <c r="H52" i="14"/>
  <c r="I52" i="14"/>
  <c r="J52" i="14"/>
  <c r="G54" i="14"/>
  <c r="H54" i="14"/>
  <c r="I54" i="14"/>
  <c r="J54" i="14"/>
  <c r="F55" i="14" l="1"/>
  <c r="K55" i="14" s="1"/>
  <c r="E55" i="14"/>
  <c r="J55" i="14" s="1"/>
  <c r="D55" i="14"/>
  <c r="I55" i="14" s="1"/>
  <c r="C55" i="14"/>
  <c r="H55" i="14" s="1"/>
  <c r="B55" i="14"/>
  <c r="G55" i="14" s="1"/>
</calcChain>
</file>

<file path=xl/sharedStrings.xml><?xml version="1.0" encoding="utf-8"?>
<sst xmlns="http://schemas.openxmlformats.org/spreadsheetml/2006/main" count="381" uniqueCount="78">
  <si>
    <t xml:space="preserve">Alabama </t>
  </si>
  <si>
    <t xml:space="preserve">Alaska </t>
  </si>
  <si>
    <t>Arizona</t>
  </si>
  <si>
    <t>Arkansas</t>
  </si>
  <si>
    <t>Colorado</t>
  </si>
  <si>
    <t>Connecticut</t>
  </si>
  <si>
    <t>Delaware</t>
  </si>
  <si>
    <t>District of Columbia</t>
  </si>
  <si>
    <t xml:space="preserve">Florida </t>
  </si>
  <si>
    <t>Georgia</t>
  </si>
  <si>
    <t xml:space="preserve">Hawaii </t>
  </si>
  <si>
    <t>Idaho</t>
  </si>
  <si>
    <t xml:space="preserve">Illinois </t>
  </si>
  <si>
    <t>Indiana</t>
  </si>
  <si>
    <t xml:space="preserve">Iowa </t>
  </si>
  <si>
    <t>Kansas</t>
  </si>
  <si>
    <t xml:space="preserve">Maine </t>
  </si>
  <si>
    <t>Maryland</t>
  </si>
  <si>
    <t>Massachusetts</t>
  </si>
  <si>
    <t>Michigan</t>
  </si>
  <si>
    <t>Mississippi</t>
  </si>
  <si>
    <t>Missouri</t>
  </si>
  <si>
    <t>Montana</t>
  </si>
  <si>
    <t>Nebraska</t>
  </si>
  <si>
    <t>New Hampshire</t>
  </si>
  <si>
    <t>New York</t>
  </si>
  <si>
    <t>North Carolina</t>
  </si>
  <si>
    <t>North Dakota</t>
  </si>
  <si>
    <t>Ohio</t>
  </si>
  <si>
    <t>Oklahoma</t>
  </si>
  <si>
    <t>Oregon</t>
  </si>
  <si>
    <t>Pennsylvania</t>
  </si>
  <si>
    <t>Rhode Island</t>
  </si>
  <si>
    <t>South Carolina</t>
  </si>
  <si>
    <t>South Dakota</t>
  </si>
  <si>
    <t>Tennessee</t>
  </si>
  <si>
    <t>Texas</t>
  </si>
  <si>
    <t>Utah</t>
  </si>
  <si>
    <t>Virginia</t>
  </si>
  <si>
    <t>Washington</t>
  </si>
  <si>
    <t>West Virginia</t>
  </si>
  <si>
    <t>Wisconsin</t>
  </si>
  <si>
    <t>Wyoming</t>
  </si>
  <si>
    <t>California (SSN)</t>
  </si>
  <si>
    <t>Louisiana (SSN)</t>
  </si>
  <si>
    <t>Minnesota (SSN)</t>
  </si>
  <si>
    <t>Nevada (SSN)</t>
  </si>
  <si>
    <t>New Jersey (SSN)</t>
  </si>
  <si>
    <t>New Mexico (SSN)</t>
  </si>
  <si>
    <t>Vermont (SSN)</t>
  </si>
  <si>
    <t>All States</t>
  </si>
  <si>
    <t xml:space="preserve">Kentucky </t>
  </si>
  <si>
    <t>Record Counts:
IP</t>
  </si>
  <si>
    <t>Record Counts:
LT</t>
  </si>
  <si>
    <t>Records Counts:
OT</t>
  </si>
  <si>
    <t>Record Counts:
RX</t>
  </si>
  <si>
    <t>Record Counts:
PS</t>
  </si>
  <si>
    <t>File Size:
IP
LRECL
807
(MB)</t>
  </si>
  <si>
    <t>File Size:
LT 
LRECL
281
(MB)</t>
  </si>
  <si>
    <t>File Size:
OT
LRECL
270
(MB)</t>
  </si>
  <si>
    <t>File Size:
RX
LRECL
348
(MB)</t>
  </si>
  <si>
    <t>-</t>
  </si>
  <si>
    <t>BLANK</t>
  </si>
  <si>
    <t>Submitted to:</t>
  </si>
  <si>
    <t>Centers for Medicare &amp; Medicaid Services 
7500 Security Blvd.
Mail Stop B2-29-04
Baltimore, MD  21244-1850
Project Officer: Cara Petroski</t>
  </si>
  <si>
    <t>Submitted by:</t>
  </si>
  <si>
    <t>Special Note</t>
  </si>
  <si>
    <t>States</t>
  </si>
  <si>
    <t>End of Worksheet</t>
  </si>
  <si>
    <t>Mathematica Policy Research
1100 1st Street, NE
12th Floor
Washington, DC 20002-4221
Project Director: Susan Williams
Reference Number: 50160.210
Contract Number: HHSM-500-2014-00034I
Task Order: HHSM-500-T0007</t>
  </si>
  <si>
    <t>File Size:
PS
LRECL
3084
(MB)</t>
  </si>
  <si>
    <t>End of worksheet</t>
  </si>
  <si>
    <t>Mathematica Policy Research logo and report logo</t>
  </si>
  <si>
    <t>Medicaid Analytic Extract 
Record Counts, 2015</t>
  </si>
  <si>
    <t>MAX 2015 RECORD COUNTS AND FILE SIZES</t>
  </si>
  <si>
    <t>The 21 states included in this deliverable complete MAX production for 2015. The remaining 30 states are not included in MAX for this year, but have researcher-ready Transformed Medicaid Statistical Information System (T-MSIS) Analytic Files (TAF) produced for 2015.</t>
  </si>
  <si>
    <t>The following twenty-one states are included in the MAX 2015 deliverable dated October 28th, 2019:
1) Arkansas
2) California
3) Connecticut
4) Georgia
5) Idaho
6) Iowa
7) Louisiana
8) Michigan
9) Minnesota
10) Mississippi 
11) Missouri
12) New Jersey
13) New York
14) Oregon
15) Pennsylvania
16) South Dakota
17) Tennessee
18) Utah
19) Vermont
20) West Virginia
21) Wyoming</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</si>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</sst>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font>
    <font>
      <b/>
      <sz val="12"/>
      <name val="Arial"/>
      <family val="2"/>
    </font>
    <font>
      <sz val="12"/>
      <name val="Arial"/>
      <family val="2"/>
    </font>
    <font>
      <sz val="9"/>
      <name val="Arial"/>
      <family val="2"/>
    </font>
    <font>
      <sz val="11"/>
      <color theme="0"/>
      <name val="Calibri"/>
      <family val="2"/>
      <scheme val="minor"/>
    </font>
    <font>
      <sz val="9"/>
      <color theme="0"/>
      <name val="Arial"/>
      <family val="2"/>
    </font>
    <font>
      <sz val="8"/>
      <color theme="1"/>
      <name val="Arial"/>
      <family val="2"/>
    </font>
    <font>
      <sz val="8"/>
      <color theme="0"/>
      <name val="Arial"/>
      <family val="2"/>
    </font>
    <font>
      <sz val="12"/>
      <color theme="1"/>
      <name val="Times New Roman"/>
      <family val="1"/>
    </font>
    <font>
      <b/>
      <sz val="14"/>
      <color rgb="FF000000"/>
      <name val="Times New Roman"/>
      <family val="1"/>
    </font>
    <font>
      <sz val="11.5"/>
      <color rgb="FF000000"/>
      <name val="Times New Roman"/>
      <family val="1"/>
    </font>
    <font>
      <sz val="9"/>
      <color rgb="FF000000"/>
      <name val="Times New Roman"/>
      <family val="1"/>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3" fillId="0" borderId="0" xfId="0" applyFont="1" applyFill="1"/>
    <xf numFmtId="0" fontId="0" fillId="0" borderId="0" xfId="0" applyFill="1"/>
    <xf numFmtId="0" fontId="0" fillId="0" borderId="0" xfId="0" applyFill="1" applyBorder="1"/>
    <xf numFmtId="0" fontId="1" fillId="0" borderId="0" xfId="0" applyFont="1" applyFill="1"/>
    <xf numFmtId="0" fontId="1" fillId="0" borderId="0" xfId="0" applyFont="1" applyFill="1" applyAlignment="1"/>
    <xf numFmtId="3" fontId="4" fillId="0" borderId="1" xfId="0" applyNumberFormat="1" applyFont="1" applyFill="1" applyBorder="1" applyAlignment="1">
      <alignment horizontal="right"/>
    </xf>
    <xf numFmtId="0" fontId="5" fillId="0" borderId="0" xfId="0" applyFont="1"/>
    <xf numFmtId="49" fontId="6" fillId="0" borderId="0" xfId="0" applyNumberFormat="1" applyFont="1" applyAlignment="1">
      <alignment horizontal="left"/>
    </xf>
    <xf numFmtId="0" fontId="8" fillId="0" borderId="0" xfId="0" applyFont="1"/>
    <xf numFmtId="0" fontId="7" fillId="0" borderId="0" xfId="0" applyFont="1"/>
    <xf numFmtId="0" fontId="9" fillId="0" borderId="0" xfId="0" applyFont="1" applyAlignment="1">
      <alignment horizontal="justify"/>
    </xf>
    <xf numFmtId="0" fontId="10" fillId="0" borderId="0" xfId="0" applyFont="1" applyFill="1" applyBorder="1" applyAlignment="1">
      <alignment vertical="center"/>
    </xf>
    <xf numFmtId="0" fontId="11" fillId="0" borderId="0" xfId="0" applyFont="1" applyFill="1" applyBorder="1" applyAlignment="1">
      <alignment horizontal="justify"/>
    </xf>
    <xf numFmtId="0" fontId="12" fillId="0" borderId="0" xfId="0" applyFont="1" applyFill="1" applyBorder="1" applyAlignment="1">
      <alignment horizontal="justify" wrapText="1"/>
    </xf>
    <xf numFmtId="0" fontId="4" fillId="0" borderId="5" xfId="0" applyFont="1" applyFill="1" applyBorder="1"/>
    <xf numFmtId="3" fontId="4" fillId="0" borderId="6" xfId="0" applyNumberFormat="1" applyFont="1" applyFill="1" applyBorder="1" applyAlignment="1">
      <alignment horizontal="right"/>
    </xf>
    <xf numFmtId="0" fontId="4" fillId="0" borderId="7" xfId="0" applyFont="1" applyFill="1" applyBorder="1" applyAlignment="1">
      <alignment horizontal="center"/>
    </xf>
    <xf numFmtId="0" fontId="4" fillId="0" borderId="8" xfId="0" applyFont="1" applyFill="1" applyBorder="1" applyAlignment="1">
      <alignment horizontal="center" wrapText="1"/>
    </xf>
    <xf numFmtId="0" fontId="4" fillId="0" borderId="9" xfId="0" applyFont="1" applyFill="1" applyBorder="1" applyAlignment="1">
      <alignment horizontal="center" wrapText="1"/>
    </xf>
    <xf numFmtId="0" fontId="4" fillId="0" borderId="10" xfId="0" applyFont="1" applyFill="1" applyBorder="1"/>
    <xf numFmtId="3" fontId="4" fillId="0" borderId="11" xfId="0" applyNumberFormat="1" applyFont="1" applyFill="1" applyBorder="1"/>
    <xf numFmtId="3" fontId="4" fillId="0" borderId="11" xfId="0" applyNumberFormat="1" applyFont="1" applyFill="1" applyBorder="1" applyAlignment="1">
      <alignment horizontal="right"/>
    </xf>
    <xf numFmtId="3" fontId="4" fillId="0" borderId="3" xfId="0" applyNumberFormat="1" applyFont="1" applyFill="1" applyBorder="1" applyAlignment="1">
      <alignment horizontal="right"/>
    </xf>
    <xf numFmtId="0" fontId="13" fillId="0" borderId="0" xfId="0" applyFont="1" applyAlignment="1">
      <alignment wrapText="1"/>
    </xf>
    <xf numFmtId="49" fontId="14" fillId="0" borderId="0" xfId="0" applyNumberFormat="1" applyFont="1" applyAlignment="1">
      <alignment horizontal="left"/>
    </xf>
    <xf numFmtId="0" fontId="15" fillId="0" borderId="0" xfId="0" applyFont="1" applyAlignment="1">
      <alignment vertical="top"/>
    </xf>
    <xf numFmtId="0" fontId="0" fillId="0" borderId="0" xfId="0" applyAlignment="1">
      <alignment vertical="top"/>
    </xf>
    <xf numFmtId="0" fontId="16" fillId="0" borderId="0" xfId="0" applyFont="1" applyAlignment="1">
      <alignment wrapText="1"/>
    </xf>
    <xf numFmtId="0" fontId="2" fillId="0" borderId="0" xfId="0" applyFont="1" applyFill="1" applyAlignment="1">
      <alignment horizontal="center"/>
    </xf>
    <xf numFmtId="14" fontId="2" fillId="0" borderId="2" xfId="0" applyNumberFormat="1" applyFont="1" applyFill="1" applyBorder="1" applyAlignment="1">
      <alignment horizontal="center"/>
    </xf>
    <xf numFmtId="0" fontId="6" fillId="0" borderId="3" xfId="0" applyFont="1" applyFill="1" applyBorder="1" applyAlignment="1">
      <alignment horizontal="left"/>
    </xf>
    <xf numFmtId="0" fontId="6" fillId="0" borderId="4" xfId="0" applyFont="1" applyFill="1" applyBorder="1" applyAlignment="1">
      <alignment horizontal="left"/>
    </xf>
  </cellXfs>
  <cellStyles count="1">
    <cellStyle name="Normal" xfId="0" builtinId="0"/>
  </cellStyles>
  <dxfs count="16">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3:K55" totalsRowShown="0" headerRowDxfId="15" dataDxfId="13" headerRowBorderDxfId="14" tableBorderDxfId="12" totalsRowBorderDxfId="11">
  <autoFilter ref="A3:K55"/>
  <tableColumns count="11">
    <tableColumn id="1" name="States" dataDxfId="10"/>
    <tableColumn id="2" name="Record Counts:_x000a_IP" dataDxfId="9"/>
    <tableColumn id="3" name="Record Counts:_x000a_LT" dataDxfId="8"/>
    <tableColumn id="4" name="Records Counts:_x000a_OT" dataDxfId="7"/>
    <tableColumn id="5" name="Record Counts:_x000a_RX" dataDxfId="6"/>
    <tableColumn id="6" name="Record Counts:_x000a_PS" dataDxfId="5"/>
    <tableColumn id="7" name="File Size:_x000a_IP_x000a_LRECL_x000a_807_x000a_(MB)" dataDxfId="4">
      <calculatedColumnFormula>B4*807/1000000</calculatedColumnFormula>
    </tableColumn>
    <tableColumn id="8" name="File Size:_x000a_LT _x000a_LRECL_x000a_281_x000a_(MB)" dataDxfId="3">
      <calculatedColumnFormula>C4*281/1000000</calculatedColumnFormula>
    </tableColumn>
    <tableColumn id="9" name="File Size:_x000a_OT_x000a_LRECL_x000a_270_x000a_(MB)" dataDxfId="2">
      <calculatedColumnFormula>D4*270/1000000</calculatedColumnFormula>
    </tableColumn>
    <tableColumn id="10" name="File Size:_x000a_RX_x000a_LRECL_x000a_348_x000a_(MB)" dataDxfId="1">
      <calculatedColumnFormula>E4*348/1000000</calculatedColumnFormula>
    </tableColumn>
    <tableColumn id="11" name="File Size:_x000a_PS_x000a_LRECL_x000a_3084_x000a_(MB)" dataDxfId="0">
      <calculatedColumnFormula>F4*3084/1000000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6" sqref="A6"/>
    </sheetView>
  </sheetViews>
  <sheetFormatPr defaultRowHeight="12.75" x14ac:dyDescent="0.2"/>
  <cols>
    <col min="1" max="1" width="104.5703125" customWidth="1"/>
  </cols>
  <sheetData>
    <row r="1" spans="1:1" ht="65.25" customHeight="1" x14ac:dyDescent="0.25">
      <c r="A1" s="7" t="s">
        <v>72</v>
      </c>
    </row>
    <row r="2" spans="1:1" ht="15" x14ac:dyDescent="0.25">
      <c r="A2" s="7" t="s">
        <v>62</v>
      </c>
    </row>
    <row r="3" spans="1:1" ht="55.5" x14ac:dyDescent="0.4">
      <c r="A3" s="24" t="s">
        <v>73</v>
      </c>
    </row>
    <row r="4" spans="1:1" x14ac:dyDescent="0.2">
      <c r="A4" s="8" t="s">
        <v>62</v>
      </c>
    </row>
    <row r="5" spans="1:1" ht="15" x14ac:dyDescent="0.2">
      <c r="A5" s="25" t="s">
        <v>77</v>
      </c>
    </row>
    <row r="6" spans="1:1" x14ac:dyDescent="0.2">
      <c r="A6" s="8" t="s">
        <v>62</v>
      </c>
    </row>
    <row r="7" spans="1:1" s="27" customFormat="1" ht="17.100000000000001" customHeight="1" x14ac:dyDescent="0.2">
      <c r="A7" s="26" t="s">
        <v>63</v>
      </c>
    </row>
    <row r="8" spans="1:1" ht="63.75" x14ac:dyDescent="0.2">
      <c r="A8" s="28" t="s">
        <v>64</v>
      </c>
    </row>
    <row r="9" spans="1:1" x14ac:dyDescent="0.2">
      <c r="A9" s="9" t="s">
        <v>62</v>
      </c>
    </row>
    <row r="10" spans="1:1" s="27" customFormat="1" ht="17.100000000000001" customHeight="1" x14ac:dyDescent="0.2">
      <c r="A10" s="26" t="s">
        <v>65</v>
      </c>
    </row>
    <row r="11" spans="1:1" ht="102" x14ac:dyDescent="0.2">
      <c r="A11" s="28" t="s">
        <v>69</v>
      </c>
    </row>
    <row r="12" spans="1:1" x14ac:dyDescent="0.2">
      <c r="A12" s="9" t="s">
        <v>71</v>
      </c>
    </row>
    <row r="13" spans="1:1" x14ac:dyDescent="0.2">
      <c r="A13" s="10"/>
    </row>
    <row r="14" spans="1:1" x14ac:dyDescent="0.2">
      <c r="A14" s="10"/>
    </row>
    <row r="15" spans="1:1" x14ac:dyDescent="0.2">
      <c r="A15" s="10"/>
    </row>
    <row r="16" spans="1:1" ht="15.75" x14ac:dyDescent="0.25">
      <c r="A16" s="11"/>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A3" sqref="A3"/>
    </sheetView>
  </sheetViews>
  <sheetFormatPr defaultRowHeight="12.75" x14ac:dyDescent="0.2"/>
  <cols>
    <col min="1" max="1" width="89.5703125" customWidth="1"/>
  </cols>
  <sheetData>
    <row r="1" spans="1:1" ht="28.5" customHeight="1" x14ac:dyDescent="0.2">
      <c r="A1" s="12" t="s">
        <v>66</v>
      </c>
    </row>
    <row r="2" spans="1:1" ht="264" x14ac:dyDescent="0.2">
      <c r="A2" s="14" t="s">
        <v>76</v>
      </c>
    </row>
    <row r="3" spans="1:1" ht="45" x14ac:dyDescent="0.25">
      <c r="A3" s="13" t="s">
        <v>75</v>
      </c>
    </row>
    <row r="4" spans="1:1" x14ac:dyDescent="0.2">
      <c r="A4" s="9"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66"/>
  <sheetViews>
    <sheetView zoomScaleNormal="100" workbookViewId="0">
      <selection activeCell="A3" sqref="A3"/>
    </sheetView>
  </sheetViews>
  <sheetFormatPr defaultRowHeight="12.75" x14ac:dyDescent="0.2"/>
  <cols>
    <col min="1" max="1" width="19.5703125" customWidth="1"/>
    <col min="2" max="6" width="12.7109375" style="2" customWidth="1"/>
    <col min="7" max="11" width="9.7109375" customWidth="1"/>
  </cols>
  <sheetData>
    <row r="1" spans="1:11" s="1" customFormat="1" ht="15.75" x14ac:dyDescent="0.25">
      <c r="A1" s="29" t="s">
        <v>74</v>
      </c>
      <c r="B1" s="29"/>
      <c r="C1" s="29"/>
      <c r="D1" s="29"/>
      <c r="E1" s="29"/>
      <c r="F1" s="29"/>
      <c r="G1" s="29"/>
      <c r="H1" s="29"/>
      <c r="I1" s="29"/>
      <c r="J1" s="29"/>
      <c r="K1" s="29"/>
    </row>
    <row r="2" spans="1:11" s="1" customFormat="1" ht="15.75" x14ac:dyDescent="0.25">
      <c r="A2" s="30">
        <v>43766</v>
      </c>
      <c r="B2" s="30"/>
      <c r="C2" s="30"/>
      <c r="D2" s="30"/>
      <c r="E2" s="30"/>
      <c r="F2" s="30"/>
      <c r="G2" s="30"/>
      <c r="H2" s="30"/>
      <c r="I2" s="30"/>
      <c r="J2" s="30"/>
      <c r="K2" s="30"/>
    </row>
    <row r="3" spans="1:11" s="3" customFormat="1" ht="60" x14ac:dyDescent="0.2">
      <c r="A3" s="17" t="s">
        <v>67</v>
      </c>
      <c r="B3" s="18" t="s">
        <v>52</v>
      </c>
      <c r="C3" s="18" t="s">
        <v>53</v>
      </c>
      <c r="D3" s="18" t="s">
        <v>54</v>
      </c>
      <c r="E3" s="18" t="s">
        <v>55</v>
      </c>
      <c r="F3" s="18" t="s">
        <v>56</v>
      </c>
      <c r="G3" s="18" t="s">
        <v>57</v>
      </c>
      <c r="H3" s="18" t="s">
        <v>58</v>
      </c>
      <c r="I3" s="18" t="s">
        <v>59</v>
      </c>
      <c r="J3" s="18" t="s">
        <v>60</v>
      </c>
      <c r="K3" s="19" t="s">
        <v>70</v>
      </c>
    </row>
    <row r="4" spans="1:11" s="2" customFormat="1" ht="15" customHeight="1" x14ac:dyDescent="0.2">
      <c r="A4" s="15" t="s">
        <v>0</v>
      </c>
      <c r="B4" s="6" t="s">
        <v>61</v>
      </c>
      <c r="C4" s="6" t="s">
        <v>61</v>
      </c>
      <c r="D4" s="6" t="s">
        <v>61</v>
      </c>
      <c r="E4" s="6" t="s">
        <v>61</v>
      </c>
      <c r="F4" s="6" t="s">
        <v>61</v>
      </c>
      <c r="G4" s="6" t="s">
        <v>61</v>
      </c>
      <c r="H4" s="6" t="s">
        <v>61</v>
      </c>
      <c r="I4" s="6" t="s">
        <v>61</v>
      </c>
      <c r="J4" s="6" t="s">
        <v>61</v>
      </c>
      <c r="K4" s="16" t="s">
        <v>61</v>
      </c>
    </row>
    <row r="5" spans="1:11" s="2" customFormat="1" x14ac:dyDescent="0.2">
      <c r="A5" s="15" t="s">
        <v>1</v>
      </c>
      <c r="B5" s="6" t="s">
        <v>61</v>
      </c>
      <c r="C5" s="6" t="s">
        <v>61</v>
      </c>
      <c r="D5" s="6" t="s">
        <v>61</v>
      </c>
      <c r="E5" s="6" t="s">
        <v>61</v>
      </c>
      <c r="F5" s="6" t="s">
        <v>61</v>
      </c>
      <c r="G5" s="6" t="s">
        <v>61</v>
      </c>
      <c r="H5" s="6" t="s">
        <v>61</v>
      </c>
      <c r="I5" s="6" t="s">
        <v>61</v>
      </c>
      <c r="J5" s="6" t="s">
        <v>61</v>
      </c>
      <c r="K5" s="16" t="s">
        <v>61</v>
      </c>
    </row>
    <row r="6" spans="1:11" s="2" customFormat="1" x14ac:dyDescent="0.2">
      <c r="A6" s="15" t="s">
        <v>2</v>
      </c>
      <c r="B6" s="6" t="s">
        <v>61</v>
      </c>
      <c r="C6" s="6" t="s">
        <v>61</v>
      </c>
      <c r="D6" s="6" t="s">
        <v>61</v>
      </c>
      <c r="E6" s="6" t="s">
        <v>61</v>
      </c>
      <c r="F6" s="6" t="s">
        <v>61</v>
      </c>
      <c r="G6" s="6" t="s">
        <v>61</v>
      </c>
      <c r="H6" s="6" t="s">
        <v>61</v>
      </c>
      <c r="I6" s="6" t="s">
        <v>61</v>
      </c>
      <c r="J6" s="6" t="s">
        <v>61</v>
      </c>
      <c r="K6" s="16" t="s">
        <v>61</v>
      </c>
    </row>
    <row r="7" spans="1:11" s="2" customFormat="1" x14ac:dyDescent="0.2">
      <c r="A7" s="15" t="s">
        <v>3</v>
      </c>
      <c r="B7" s="6">
        <v>118737</v>
      </c>
      <c r="C7" s="6">
        <v>610918</v>
      </c>
      <c r="D7" s="6">
        <v>47695492</v>
      </c>
      <c r="E7" s="6">
        <v>5435436</v>
      </c>
      <c r="F7" s="6">
        <v>1750273</v>
      </c>
      <c r="G7" s="6">
        <f t="shared" ref="G7:G8" si="0">B7*807/1000000</f>
        <v>95.820758999999995</v>
      </c>
      <c r="H7" s="6">
        <f t="shared" ref="H7:H10" si="1">C7*281/1000000</f>
        <v>171.667958</v>
      </c>
      <c r="I7" s="6">
        <f t="shared" ref="I7:I10" si="2">D7*270/1000000</f>
        <v>12877.78284</v>
      </c>
      <c r="J7" s="6">
        <f t="shared" ref="J7:J10" si="3">E7*348/1000000</f>
        <v>1891.5317279999999</v>
      </c>
      <c r="K7" s="16">
        <f t="shared" ref="K7" si="4">F7*3084/1000000</f>
        <v>5397.8419320000003</v>
      </c>
    </row>
    <row r="8" spans="1:11" s="2" customFormat="1" x14ac:dyDescent="0.2">
      <c r="A8" s="15" t="s">
        <v>43</v>
      </c>
      <c r="B8" s="6">
        <v>858812</v>
      </c>
      <c r="C8" s="6">
        <v>5930171</v>
      </c>
      <c r="D8" s="6">
        <v>399261574</v>
      </c>
      <c r="E8" s="6">
        <v>82393362</v>
      </c>
      <c r="F8" s="6">
        <v>17651253</v>
      </c>
      <c r="G8" s="6">
        <f t="shared" si="0"/>
        <v>693.061284</v>
      </c>
      <c r="H8" s="6">
        <f t="shared" si="1"/>
        <v>1666.3780509999999</v>
      </c>
      <c r="I8" s="6">
        <f t="shared" si="2"/>
        <v>107800.62497999999</v>
      </c>
      <c r="J8" s="6">
        <f t="shared" si="3"/>
        <v>28672.889975999999</v>
      </c>
      <c r="K8" s="16">
        <f>F8*3084/1000000</f>
        <v>54436.464251999998</v>
      </c>
    </row>
    <row r="9" spans="1:11" s="2" customFormat="1" x14ac:dyDescent="0.2">
      <c r="A9" s="15" t="s">
        <v>4</v>
      </c>
      <c r="B9" s="6" t="s">
        <v>61</v>
      </c>
      <c r="C9" s="6" t="s">
        <v>61</v>
      </c>
      <c r="D9" s="6" t="s">
        <v>61</v>
      </c>
      <c r="E9" s="6" t="s">
        <v>61</v>
      </c>
      <c r="F9" s="6" t="s">
        <v>61</v>
      </c>
      <c r="G9" s="6" t="s">
        <v>61</v>
      </c>
      <c r="H9" s="6" t="s">
        <v>61</v>
      </c>
      <c r="I9" s="6" t="s">
        <v>61</v>
      </c>
      <c r="J9" s="6" t="s">
        <v>61</v>
      </c>
      <c r="K9" s="16" t="s">
        <v>61</v>
      </c>
    </row>
    <row r="10" spans="1:11" s="2" customFormat="1" x14ac:dyDescent="0.2">
      <c r="A10" s="15" t="s">
        <v>5</v>
      </c>
      <c r="B10" s="6">
        <v>145261</v>
      </c>
      <c r="C10" s="6">
        <v>463104</v>
      </c>
      <c r="D10" s="6">
        <v>43030463</v>
      </c>
      <c r="E10" s="6">
        <v>9204844</v>
      </c>
      <c r="F10" s="6">
        <v>1071058</v>
      </c>
      <c r="G10" s="6">
        <f t="shared" ref="G10" si="5">B10*807/1000000</f>
        <v>117.225627</v>
      </c>
      <c r="H10" s="6">
        <f t="shared" si="1"/>
        <v>130.13222400000001</v>
      </c>
      <c r="I10" s="6">
        <f t="shared" si="2"/>
        <v>11618.22501</v>
      </c>
      <c r="J10" s="6">
        <f t="shared" si="3"/>
        <v>3203.2857119999999</v>
      </c>
      <c r="K10" s="16">
        <f>F10*3084/1000000</f>
        <v>3303.1428719999999</v>
      </c>
    </row>
    <row r="11" spans="1:11" s="2" customFormat="1" x14ac:dyDescent="0.2">
      <c r="A11" s="15" t="s">
        <v>6</v>
      </c>
      <c r="B11" s="6" t="s">
        <v>61</v>
      </c>
      <c r="C11" s="6" t="s">
        <v>61</v>
      </c>
      <c r="D11" s="6" t="s">
        <v>61</v>
      </c>
      <c r="E11" s="6" t="s">
        <v>61</v>
      </c>
      <c r="F11" s="6" t="s">
        <v>61</v>
      </c>
      <c r="G11" s="6" t="s">
        <v>61</v>
      </c>
      <c r="H11" s="6" t="s">
        <v>61</v>
      </c>
      <c r="I11" s="6" t="s">
        <v>61</v>
      </c>
      <c r="J11" s="6" t="s">
        <v>61</v>
      </c>
      <c r="K11" s="16" t="s">
        <v>61</v>
      </c>
    </row>
    <row r="12" spans="1:11" s="2" customFormat="1" x14ac:dyDescent="0.2">
      <c r="A12" s="15" t="s">
        <v>7</v>
      </c>
      <c r="B12" s="6" t="s">
        <v>61</v>
      </c>
      <c r="C12" s="6" t="s">
        <v>61</v>
      </c>
      <c r="D12" s="6" t="s">
        <v>61</v>
      </c>
      <c r="E12" s="6" t="s">
        <v>61</v>
      </c>
      <c r="F12" s="6" t="s">
        <v>61</v>
      </c>
      <c r="G12" s="6" t="s">
        <v>61</v>
      </c>
      <c r="H12" s="6" t="s">
        <v>61</v>
      </c>
      <c r="I12" s="6" t="s">
        <v>61</v>
      </c>
      <c r="J12" s="6" t="s">
        <v>61</v>
      </c>
      <c r="K12" s="16" t="s">
        <v>61</v>
      </c>
    </row>
    <row r="13" spans="1:11" s="2" customFormat="1" x14ac:dyDescent="0.2">
      <c r="A13" s="15" t="s">
        <v>8</v>
      </c>
      <c r="B13" s="6" t="s">
        <v>61</v>
      </c>
      <c r="C13" s="6" t="s">
        <v>61</v>
      </c>
      <c r="D13" s="6" t="s">
        <v>61</v>
      </c>
      <c r="E13" s="6" t="s">
        <v>61</v>
      </c>
      <c r="F13" s="6" t="s">
        <v>61</v>
      </c>
      <c r="G13" s="6" t="s">
        <v>61</v>
      </c>
      <c r="H13" s="6" t="s">
        <v>61</v>
      </c>
      <c r="I13" s="6" t="s">
        <v>61</v>
      </c>
      <c r="J13" s="6" t="s">
        <v>61</v>
      </c>
      <c r="K13" s="16" t="s">
        <v>61</v>
      </c>
    </row>
    <row r="14" spans="1:11" s="2" customFormat="1" x14ac:dyDescent="0.2">
      <c r="A14" s="15" t="s">
        <v>9</v>
      </c>
      <c r="B14" s="6">
        <v>824162</v>
      </c>
      <c r="C14" s="6">
        <v>1101650</v>
      </c>
      <c r="D14" s="6">
        <v>85441773</v>
      </c>
      <c r="E14" s="6">
        <v>16754604</v>
      </c>
      <c r="F14" s="6">
        <v>2475862</v>
      </c>
      <c r="G14" s="6">
        <f t="shared" ref="G14:G54" si="6">B14*807/1000000</f>
        <v>665.09873400000004</v>
      </c>
      <c r="H14" s="6">
        <f t="shared" ref="H14:H54" si="7">C14*281/1000000</f>
        <v>309.56365</v>
      </c>
      <c r="I14" s="6">
        <f t="shared" ref="I14:I54" si="8">D14*270/1000000</f>
        <v>23069.278709999999</v>
      </c>
      <c r="J14" s="6">
        <f t="shared" ref="J14:J54" si="9">E14*348/1000000</f>
        <v>5830.6021920000003</v>
      </c>
      <c r="K14" s="16">
        <f>F14*3084/1000000</f>
        <v>7635.5584079999999</v>
      </c>
    </row>
    <row r="15" spans="1:11" s="2" customFormat="1" x14ac:dyDescent="0.2">
      <c r="A15" s="15" t="s">
        <v>10</v>
      </c>
      <c r="B15" s="6" t="s">
        <v>61</v>
      </c>
      <c r="C15" s="6" t="s">
        <v>61</v>
      </c>
      <c r="D15" s="6" t="s">
        <v>61</v>
      </c>
      <c r="E15" s="6" t="s">
        <v>61</v>
      </c>
      <c r="F15" s="6" t="s">
        <v>61</v>
      </c>
      <c r="G15" s="6" t="s">
        <v>61</v>
      </c>
      <c r="H15" s="6" t="s">
        <v>61</v>
      </c>
      <c r="I15" s="6" t="s">
        <v>61</v>
      </c>
      <c r="J15" s="6" t="s">
        <v>61</v>
      </c>
      <c r="K15" s="16" t="s">
        <v>61</v>
      </c>
    </row>
    <row r="16" spans="1:11" s="2" customFormat="1" x14ac:dyDescent="0.2">
      <c r="A16" s="15" t="s">
        <v>11</v>
      </c>
      <c r="B16" s="6">
        <v>33845</v>
      </c>
      <c r="C16" s="6">
        <v>53541</v>
      </c>
      <c r="D16" s="6">
        <v>20626684</v>
      </c>
      <c r="E16" s="6">
        <v>2010352</v>
      </c>
      <c r="F16" s="6">
        <v>362443</v>
      </c>
      <c r="G16" s="6">
        <f t="shared" ref="G16" si="10">B16*807/1000000</f>
        <v>27.312915</v>
      </c>
      <c r="H16" s="6">
        <f t="shared" ref="H16" si="11">C16*281/1000000</f>
        <v>15.045021</v>
      </c>
      <c r="I16" s="6">
        <f t="shared" ref="I16" si="12">D16*270/1000000</f>
        <v>5569.2046799999998</v>
      </c>
      <c r="J16" s="6">
        <f t="shared" ref="J16" si="13">E16*348/1000000</f>
        <v>699.60249599999997</v>
      </c>
      <c r="K16" s="16">
        <f>F16*3084/1000000</f>
        <v>1117.774212</v>
      </c>
    </row>
    <row r="17" spans="1:11" s="2" customFormat="1" x14ac:dyDescent="0.2">
      <c r="A17" s="15" t="s">
        <v>12</v>
      </c>
      <c r="B17" s="6" t="s">
        <v>61</v>
      </c>
      <c r="C17" s="6" t="s">
        <v>61</v>
      </c>
      <c r="D17" s="6" t="s">
        <v>61</v>
      </c>
      <c r="E17" s="6" t="s">
        <v>61</v>
      </c>
      <c r="F17" s="6" t="s">
        <v>61</v>
      </c>
      <c r="G17" s="6" t="s">
        <v>61</v>
      </c>
      <c r="H17" s="6" t="s">
        <v>61</v>
      </c>
      <c r="I17" s="6" t="s">
        <v>61</v>
      </c>
      <c r="J17" s="6" t="s">
        <v>61</v>
      </c>
      <c r="K17" s="16" t="s">
        <v>61</v>
      </c>
    </row>
    <row r="18" spans="1:11" s="2" customFormat="1" x14ac:dyDescent="0.2">
      <c r="A18" s="15" t="s">
        <v>13</v>
      </c>
      <c r="B18" s="6" t="s">
        <v>61</v>
      </c>
      <c r="C18" s="6" t="s">
        <v>61</v>
      </c>
      <c r="D18" s="6" t="s">
        <v>61</v>
      </c>
      <c r="E18" s="6" t="s">
        <v>61</v>
      </c>
      <c r="F18" s="6" t="s">
        <v>61</v>
      </c>
      <c r="G18" s="6" t="s">
        <v>61</v>
      </c>
      <c r="H18" s="6" t="s">
        <v>61</v>
      </c>
      <c r="I18" s="6" t="s">
        <v>61</v>
      </c>
      <c r="J18" s="6" t="s">
        <v>61</v>
      </c>
      <c r="K18" s="16" t="s">
        <v>61</v>
      </c>
    </row>
    <row r="19" spans="1:11" s="2" customFormat="1" x14ac:dyDescent="0.2">
      <c r="A19" s="15" t="s">
        <v>14</v>
      </c>
      <c r="B19" s="6">
        <v>101667</v>
      </c>
      <c r="C19" s="6">
        <v>206754</v>
      </c>
      <c r="D19" s="6">
        <v>43245473</v>
      </c>
      <c r="E19" s="6">
        <v>7076132</v>
      </c>
      <c r="F19" s="6">
        <v>884843</v>
      </c>
      <c r="G19" s="6">
        <f t="shared" si="6"/>
        <v>82.045269000000005</v>
      </c>
      <c r="H19" s="6">
        <f t="shared" si="7"/>
        <v>58.097873999999997</v>
      </c>
      <c r="I19" s="6">
        <f t="shared" si="8"/>
        <v>11676.27771</v>
      </c>
      <c r="J19" s="6">
        <f t="shared" si="9"/>
        <v>2462.4939359999998</v>
      </c>
      <c r="K19" s="16">
        <f>F19*3084/1000000</f>
        <v>2728.8558119999998</v>
      </c>
    </row>
    <row r="20" spans="1:11" s="2" customFormat="1" x14ac:dyDescent="0.2">
      <c r="A20" s="15" t="s">
        <v>15</v>
      </c>
      <c r="B20" s="6" t="s">
        <v>61</v>
      </c>
      <c r="C20" s="6" t="s">
        <v>61</v>
      </c>
      <c r="D20" s="6" t="s">
        <v>61</v>
      </c>
      <c r="E20" s="6" t="s">
        <v>61</v>
      </c>
      <c r="F20" s="6" t="s">
        <v>61</v>
      </c>
      <c r="G20" s="6" t="s">
        <v>61</v>
      </c>
      <c r="H20" s="6" t="s">
        <v>61</v>
      </c>
      <c r="I20" s="6" t="s">
        <v>61</v>
      </c>
      <c r="J20" s="6" t="s">
        <v>61</v>
      </c>
      <c r="K20" s="16" t="s">
        <v>61</v>
      </c>
    </row>
    <row r="21" spans="1:11" s="2" customFormat="1" x14ac:dyDescent="0.2">
      <c r="A21" s="15" t="s">
        <v>51</v>
      </c>
      <c r="B21" s="6" t="s">
        <v>61</v>
      </c>
      <c r="C21" s="6" t="s">
        <v>61</v>
      </c>
      <c r="D21" s="6" t="s">
        <v>61</v>
      </c>
      <c r="E21" s="6" t="s">
        <v>61</v>
      </c>
      <c r="F21" s="6" t="s">
        <v>61</v>
      </c>
      <c r="G21" s="6" t="s">
        <v>61</v>
      </c>
      <c r="H21" s="6" t="s">
        <v>61</v>
      </c>
      <c r="I21" s="6" t="s">
        <v>61</v>
      </c>
      <c r="J21" s="6" t="s">
        <v>61</v>
      </c>
      <c r="K21" s="16" t="s">
        <v>61</v>
      </c>
    </row>
    <row r="22" spans="1:11" s="2" customFormat="1" x14ac:dyDescent="0.2">
      <c r="A22" s="15" t="s">
        <v>44</v>
      </c>
      <c r="B22" s="6">
        <v>137291</v>
      </c>
      <c r="C22" s="6">
        <v>356942</v>
      </c>
      <c r="D22" s="6">
        <v>89642351</v>
      </c>
      <c r="E22" s="6">
        <v>11818348</v>
      </c>
      <c r="F22" s="6">
        <v>1635895</v>
      </c>
      <c r="G22" s="6">
        <f t="shared" ref="G22" si="14">B22*807/1000000</f>
        <v>110.793837</v>
      </c>
      <c r="H22" s="6">
        <f t="shared" ref="H22" si="15">C22*281/1000000</f>
        <v>100.300702</v>
      </c>
      <c r="I22" s="6">
        <f t="shared" ref="I22" si="16">D22*270/1000000</f>
        <v>24203.43477</v>
      </c>
      <c r="J22" s="6">
        <f t="shared" ref="J22" si="17">E22*348/1000000</f>
        <v>4112.7851039999996</v>
      </c>
      <c r="K22" s="16">
        <f>F22*3084/1000000</f>
        <v>5045.1001800000004</v>
      </c>
    </row>
    <row r="23" spans="1:11" s="2" customFormat="1" x14ac:dyDescent="0.2">
      <c r="A23" s="15" t="s">
        <v>16</v>
      </c>
      <c r="B23" s="6" t="s">
        <v>61</v>
      </c>
      <c r="C23" s="6" t="s">
        <v>61</v>
      </c>
      <c r="D23" s="6" t="s">
        <v>61</v>
      </c>
      <c r="E23" s="6" t="s">
        <v>61</v>
      </c>
      <c r="F23" s="6" t="s">
        <v>61</v>
      </c>
      <c r="G23" s="6" t="s">
        <v>61</v>
      </c>
      <c r="H23" s="6" t="s">
        <v>61</v>
      </c>
      <c r="I23" s="6" t="s">
        <v>61</v>
      </c>
      <c r="J23" s="6" t="s">
        <v>61</v>
      </c>
      <c r="K23" s="16" t="s">
        <v>61</v>
      </c>
    </row>
    <row r="24" spans="1:11" s="2" customFormat="1" x14ac:dyDescent="0.2">
      <c r="A24" s="15" t="s">
        <v>17</v>
      </c>
      <c r="B24" s="6" t="s">
        <v>61</v>
      </c>
      <c r="C24" s="6" t="s">
        <v>61</v>
      </c>
      <c r="D24" s="6" t="s">
        <v>61</v>
      </c>
      <c r="E24" s="6" t="s">
        <v>61</v>
      </c>
      <c r="F24" s="6" t="s">
        <v>61</v>
      </c>
      <c r="G24" s="6" t="s">
        <v>61</v>
      </c>
      <c r="H24" s="6" t="s">
        <v>61</v>
      </c>
      <c r="I24" s="6" t="s">
        <v>61</v>
      </c>
      <c r="J24" s="6" t="s">
        <v>61</v>
      </c>
      <c r="K24" s="16" t="s">
        <v>61</v>
      </c>
    </row>
    <row r="25" spans="1:11" s="2" customFormat="1" x14ac:dyDescent="0.2">
      <c r="A25" s="15" t="s">
        <v>18</v>
      </c>
      <c r="B25" s="6" t="s">
        <v>61</v>
      </c>
      <c r="C25" s="6" t="s">
        <v>61</v>
      </c>
      <c r="D25" s="6" t="s">
        <v>61</v>
      </c>
      <c r="E25" s="6" t="s">
        <v>61</v>
      </c>
      <c r="F25" s="6" t="s">
        <v>61</v>
      </c>
      <c r="G25" s="6" t="s">
        <v>61</v>
      </c>
      <c r="H25" s="6" t="s">
        <v>61</v>
      </c>
      <c r="I25" s="6" t="s">
        <v>61</v>
      </c>
      <c r="J25" s="6" t="s">
        <v>61</v>
      </c>
      <c r="K25" s="16" t="s">
        <v>61</v>
      </c>
    </row>
    <row r="26" spans="1:11" s="2" customFormat="1" x14ac:dyDescent="0.2">
      <c r="A26" s="15" t="s">
        <v>19</v>
      </c>
      <c r="B26" s="6">
        <v>337017</v>
      </c>
      <c r="C26" s="6">
        <v>418623</v>
      </c>
      <c r="D26" s="6">
        <v>165910206</v>
      </c>
      <c r="E26" s="6">
        <v>22983422</v>
      </c>
      <c r="F26" s="6">
        <v>2971295</v>
      </c>
      <c r="G26" s="6">
        <f t="shared" si="6"/>
        <v>271.97271899999998</v>
      </c>
      <c r="H26" s="6">
        <f t="shared" ref="H26" si="18">C26*281/1000000</f>
        <v>117.63306300000001</v>
      </c>
      <c r="I26" s="6">
        <f t="shared" ref="I26" si="19">D26*270/1000000</f>
        <v>44795.755620000004</v>
      </c>
      <c r="J26" s="6">
        <f t="shared" ref="J26" si="20">E26*348/1000000</f>
        <v>7998.2308560000001</v>
      </c>
      <c r="K26" s="16">
        <f>F26*3084/1000000</f>
        <v>9163.4737800000003</v>
      </c>
    </row>
    <row r="27" spans="1:11" s="2" customFormat="1" x14ac:dyDescent="0.2">
      <c r="A27" s="15" t="s">
        <v>45</v>
      </c>
      <c r="B27" s="6">
        <v>154626</v>
      </c>
      <c r="C27" s="6">
        <v>417615</v>
      </c>
      <c r="D27" s="6">
        <v>74952677</v>
      </c>
      <c r="E27" s="6">
        <v>17408508</v>
      </c>
      <c r="F27" s="6">
        <v>1419099</v>
      </c>
      <c r="G27" s="6">
        <f t="shared" ref="G27:G29" si="21">B27*807/1000000</f>
        <v>124.783182</v>
      </c>
      <c r="H27" s="6">
        <f t="shared" ref="H27:H29" si="22">C27*281/1000000</f>
        <v>117.34981500000001</v>
      </c>
      <c r="I27" s="6">
        <f t="shared" ref="I27:I29" si="23">D27*270/1000000</f>
        <v>20237.22279</v>
      </c>
      <c r="J27" s="6">
        <f t="shared" ref="J27:J29" si="24">E27*348/1000000</f>
        <v>6058.1607839999997</v>
      </c>
      <c r="K27" s="16">
        <f t="shared" ref="K27:K29" si="25">F27*3084/1000000</f>
        <v>4376.5013159999999</v>
      </c>
    </row>
    <row r="28" spans="1:11" s="2" customFormat="1" x14ac:dyDescent="0.2">
      <c r="A28" s="15" t="s">
        <v>20</v>
      </c>
      <c r="B28" s="6">
        <v>92575</v>
      </c>
      <c r="C28" s="6">
        <v>167124</v>
      </c>
      <c r="D28" s="6">
        <v>17550894</v>
      </c>
      <c r="E28" s="6">
        <v>4268519</v>
      </c>
      <c r="F28" s="6">
        <v>954894</v>
      </c>
      <c r="G28" s="6">
        <f t="shared" si="21"/>
        <v>74.708025000000006</v>
      </c>
      <c r="H28" s="6">
        <f t="shared" si="22"/>
        <v>46.961843999999999</v>
      </c>
      <c r="I28" s="6">
        <f t="shared" si="23"/>
        <v>4738.7413800000004</v>
      </c>
      <c r="J28" s="6">
        <f t="shared" si="24"/>
        <v>1485.444612</v>
      </c>
      <c r="K28" s="16">
        <f t="shared" si="25"/>
        <v>2944.8930959999998</v>
      </c>
    </row>
    <row r="29" spans="1:11" s="2" customFormat="1" x14ac:dyDescent="0.2">
      <c r="A29" s="15" t="s">
        <v>21</v>
      </c>
      <c r="B29" s="6">
        <v>162664</v>
      </c>
      <c r="C29" s="6">
        <v>330869</v>
      </c>
      <c r="D29" s="6">
        <v>34063646</v>
      </c>
      <c r="E29" s="6">
        <v>13135263</v>
      </c>
      <c r="F29" s="6">
        <v>1271454</v>
      </c>
      <c r="G29" s="6">
        <f t="shared" si="21"/>
        <v>131.269848</v>
      </c>
      <c r="H29" s="6">
        <f t="shared" si="22"/>
        <v>92.974188999999996</v>
      </c>
      <c r="I29" s="6">
        <f t="shared" si="23"/>
        <v>9197.1844199999996</v>
      </c>
      <c r="J29" s="6">
        <f t="shared" si="24"/>
        <v>4571.071524</v>
      </c>
      <c r="K29" s="16">
        <f t="shared" si="25"/>
        <v>3921.1641359999999</v>
      </c>
    </row>
    <row r="30" spans="1:11" s="2" customFormat="1" x14ac:dyDescent="0.2">
      <c r="A30" s="15" t="s">
        <v>22</v>
      </c>
      <c r="B30" s="6" t="s">
        <v>61</v>
      </c>
      <c r="C30" s="6" t="s">
        <v>61</v>
      </c>
      <c r="D30" s="6" t="s">
        <v>61</v>
      </c>
      <c r="E30" s="6" t="s">
        <v>61</v>
      </c>
      <c r="F30" s="6" t="s">
        <v>61</v>
      </c>
      <c r="G30" s="6" t="s">
        <v>61</v>
      </c>
      <c r="H30" s="6" t="s">
        <v>61</v>
      </c>
      <c r="I30" s="6" t="s">
        <v>61</v>
      </c>
      <c r="J30" s="6" t="s">
        <v>61</v>
      </c>
      <c r="K30" s="16" t="s">
        <v>61</v>
      </c>
    </row>
    <row r="31" spans="1:11" s="2" customFormat="1" x14ac:dyDescent="0.2">
      <c r="A31" s="15" t="s">
        <v>23</v>
      </c>
      <c r="B31" s="6" t="s">
        <v>61</v>
      </c>
      <c r="C31" s="6" t="s">
        <v>61</v>
      </c>
      <c r="D31" s="6" t="s">
        <v>61</v>
      </c>
      <c r="E31" s="6" t="s">
        <v>61</v>
      </c>
      <c r="F31" s="6" t="s">
        <v>61</v>
      </c>
      <c r="G31" s="6" t="s">
        <v>61</v>
      </c>
      <c r="H31" s="6" t="s">
        <v>61</v>
      </c>
      <c r="I31" s="6" t="s">
        <v>61</v>
      </c>
      <c r="J31" s="6" t="s">
        <v>61</v>
      </c>
      <c r="K31" s="16" t="s">
        <v>61</v>
      </c>
    </row>
    <row r="32" spans="1:11" s="2" customFormat="1" x14ac:dyDescent="0.2">
      <c r="A32" s="15" t="s">
        <v>46</v>
      </c>
      <c r="B32" s="6" t="s">
        <v>61</v>
      </c>
      <c r="C32" s="6" t="s">
        <v>61</v>
      </c>
      <c r="D32" s="6" t="s">
        <v>61</v>
      </c>
      <c r="E32" s="6" t="s">
        <v>61</v>
      </c>
      <c r="F32" s="6" t="s">
        <v>61</v>
      </c>
      <c r="G32" s="6" t="s">
        <v>61</v>
      </c>
      <c r="H32" s="6" t="s">
        <v>61</v>
      </c>
      <c r="I32" s="6" t="s">
        <v>61</v>
      </c>
      <c r="J32" s="6" t="s">
        <v>61</v>
      </c>
      <c r="K32" s="16" t="s">
        <v>61</v>
      </c>
    </row>
    <row r="33" spans="1:11" s="2" customFormat="1" x14ac:dyDescent="0.2">
      <c r="A33" s="15" t="s">
        <v>24</v>
      </c>
      <c r="B33" s="6" t="s">
        <v>61</v>
      </c>
      <c r="C33" s="6" t="s">
        <v>61</v>
      </c>
      <c r="D33" s="6" t="s">
        <v>61</v>
      </c>
      <c r="E33" s="6" t="s">
        <v>61</v>
      </c>
      <c r="F33" s="6" t="s">
        <v>61</v>
      </c>
      <c r="G33" s="6" t="s">
        <v>61</v>
      </c>
      <c r="H33" s="6" t="s">
        <v>61</v>
      </c>
      <c r="I33" s="6" t="s">
        <v>61</v>
      </c>
      <c r="J33" s="6" t="s">
        <v>61</v>
      </c>
      <c r="K33" s="16" t="s">
        <v>61</v>
      </c>
    </row>
    <row r="34" spans="1:11" s="2" customFormat="1" x14ac:dyDescent="0.2">
      <c r="A34" s="15" t="s">
        <v>47</v>
      </c>
      <c r="B34" s="6">
        <v>222664</v>
      </c>
      <c r="C34" s="6">
        <v>532483</v>
      </c>
      <c r="D34" s="6">
        <v>116345562</v>
      </c>
      <c r="E34" s="6">
        <v>21780888</v>
      </c>
      <c r="F34" s="6">
        <v>2247306</v>
      </c>
      <c r="G34" s="6">
        <f t="shared" si="6"/>
        <v>179.68984800000001</v>
      </c>
      <c r="H34" s="6">
        <f t="shared" si="7"/>
        <v>149.627723</v>
      </c>
      <c r="I34" s="6">
        <f t="shared" si="8"/>
        <v>31413.301739999999</v>
      </c>
      <c r="J34" s="6">
        <f t="shared" si="9"/>
        <v>7579.7490239999997</v>
      </c>
      <c r="K34" s="16">
        <f>F34*3084/1000000</f>
        <v>6930.6917039999998</v>
      </c>
    </row>
    <row r="35" spans="1:11" s="2" customFormat="1" x14ac:dyDescent="0.2">
      <c r="A35" s="15" t="s">
        <v>48</v>
      </c>
      <c r="B35" s="6" t="s">
        <v>61</v>
      </c>
      <c r="C35" s="6" t="s">
        <v>61</v>
      </c>
      <c r="D35" s="6" t="s">
        <v>61</v>
      </c>
      <c r="E35" s="6" t="s">
        <v>61</v>
      </c>
      <c r="F35" s="6" t="s">
        <v>61</v>
      </c>
      <c r="G35" s="6" t="s">
        <v>61</v>
      </c>
      <c r="H35" s="6" t="s">
        <v>61</v>
      </c>
      <c r="I35" s="6" t="s">
        <v>61</v>
      </c>
      <c r="J35" s="6" t="s">
        <v>61</v>
      </c>
      <c r="K35" s="16" t="s">
        <v>61</v>
      </c>
    </row>
    <row r="36" spans="1:11" s="2" customFormat="1" x14ac:dyDescent="0.2">
      <c r="A36" s="15" t="s">
        <v>25</v>
      </c>
      <c r="B36" s="6">
        <v>1446867</v>
      </c>
      <c r="C36" s="6">
        <v>13998041</v>
      </c>
      <c r="D36" s="6">
        <v>370781375</v>
      </c>
      <c r="E36" s="6">
        <v>78243894</v>
      </c>
      <c r="F36" s="6">
        <v>7924242</v>
      </c>
      <c r="G36" s="6">
        <f t="shared" si="6"/>
        <v>1167.6216690000001</v>
      </c>
      <c r="H36" s="6">
        <f t="shared" ref="H36" si="26">C36*281/1000000</f>
        <v>3933.449521</v>
      </c>
      <c r="I36" s="6">
        <f t="shared" ref="I36" si="27">D36*270/1000000</f>
        <v>100110.97125</v>
      </c>
      <c r="J36" s="6">
        <f t="shared" ref="J36" si="28">E36*348/1000000</f>
        <v>27228.875112000002</v>
      </c>
      <c r="K36" s="16">
        <f>F36*3084/1000000</f>
        <v>24438.362327999999</v>
      </c>
    </row>
    <row r="37" spans="1:11" s="2" customFormat="1" x14ac:dyDescent="0.2">
      <c r="A37" s="15" t="s">
        <v>26</v>
      </c>
      <c r="B37" s="6" t="s">
        <v>61</v>
      </c>
      <c r="C37" s="6" t="s">
        <v>61</v>
      </c>
      <c r="D37" s="6" t="s">
        <v>61</v>
      </c>
      <c r="E37" s="6" t="s">
        <v>61</v>
      </c>
      <c r="F37" s="6" t="s">
        <v>61</v>
      </c>
      <c r="G37" s="6" t="s">
        <v>61</v>
      </c>
      <c r="H37" s="6" t="s">
        <v>61</v>
      </c>
      <c r="I37" s="6" t="s">
        <v>61</v>
      </c>
      <c r="J37" s="6" t="s">
        <v>61</v>
      </c>
      <c r="K37" s="16" t="s">
        <v>61</v>
      </c>
    </row>
    <row r="38" spans="1:11" s="2" customFormat="1" x14ac:dyDescent="0.2">
      <c r="A38" s="15" t="s">
        <v>27</v>
      </c>
      <c r="B38" s="6" t="s">
        <v>61</v>
      </c>
      <c r="C38" s="6" t="s">
        <v>61</v>
      </c>
      <c r="D38" s="6" t="s">
        <v>61</v>
      </c>
      <c r="E38" s="6" t="s">
        <v>61</v>
      </c>
      <c r="F38" s="6" t="s">
        <v>61</v>
      </c>
      <c r="G38" s="6" t="s">
        <v>61</v>
      </c>
      <c r="H38" s="6" t="s">
        <v>61</v>
      </c>
      <c r="I38" s="6" t="s">
        <v>61</v>
      </c>
      <c r="J38" s="6" t="s">
        <v>61</v>
      </c>
      <c r="K38" s="16" t="s">
        <v>61</v>
      </c>
    </row>
    <row r="39" spans="1:11" s="2" customFormat="1" x14ac:dyDescent="0.2">
      <c r="A39" s="15" t="s">
        <v>28</v>
      </c>
      <c r="B39" s="6" t="s">
        <v>61</v>
      </c>
      <c r="C39" s="6" t="s">
        <v>61</v>
      </c>
      <c r="D39" s="6" t="s">
        <v>61</v>
      </c>
      <c r="E39" s="6" t="s">
        <v>61</v>
      </c>
      <c r="F39" s="6" t="s">
        <v>61</v>
      </c>
      <c r="G39" s="6" t="s">
        <v>61</v>
      </c>
      <c r="H39" s="6" t="s">
        <v>61</v>
      </c>
      <c r="I39" s="6" t="s">
        <v>61</v>
      </c>
      <c r="J39" s="6" t="s">
        <v>61</v>
      </c>
      <c r="K39" s="16" t="s">
        <v>61</v>
      </c>
    </row>
    <row r="40" spans="1:11" s="2" customFormat="1" x14ac:dyDescent="0.2">
      <c r="A40" s="15" t="s">
        <v>29</v>
      </c>
      <c r="B40" s="6" t="s">
        <v>61</v>
      </c>
      <c r="C40" s="6" t="s">
        <v>61</v>
      </c>
      <c r="D40" s="6" t="s">
        <v>61</v>
      </c>
      <c r="E40" s="6" t="s">
        <v>61</v>
      </c>
      <c r="F40" s="6" t="s">
        <v>61</v>
      </c>
      <c r="G40" s="6" t="s">
        <v>61</v>
      </c>
      <c r="H40" s="6" t="s">
        <v>61</v>
      </c>
      <c r="I40" s="6" t="s">
        <v>61</v>
      </c>
      <c r="J40" s="6" t="s">
        <v>61</v>
      </c>
      <c r="K40" s="16" t="s">
        <v>61</v>
      </c>
    </row>
    <row r="41" spans="1:11" s="2" customFormat="1" x14ac:dyDescent="0.2">
      <c r="A41" s="15" t="s">
        <v>30</v>
      </c>
      <c r="B41" s="6">
        <v>117965</v>
      </c>
      <c r="C41" s="6">
        <v>90604</v>
      </c>
      <c r="D41" s="6">
        <v>49983088</v>
      </c>
      <c r="E41" s="6">
        <v>11350662</v>
      </c>
      <c r="F41" s="6">
        <v>1388204</v>
      </c>
      <c r="G41" s="6">
        <f t="shared" si="6"/>
        <v>95.197755000000001</v>
      </c>
      <c r="H41" s="6">
        <f t="shared" ref="H41" si="29">C41*281/1000000</f>
        <v>25.459724000000001</v>
      </c>
      <c r="I41" s="6">
        <f t="shared" ref="I41" si="30">D41*270/1000000</f>
        <v>13495.43376</v>
      </c>
      <c r="J41" s="6">
        <f t="shared" ref="J41" si="31">E41*348/1000000</f>
        <v>3950.0303760000002</v>
      </c>
      <c r="K41" s="16">
        <f>F41*3084/1000000</f>
        <v>4281.2211360000001</v>
      </c>
    </row>
    <row r="42" spans="1:11" s="2" customFormat="1" x14ac:dyDescent="0.2">
      <c r="A42" s="15" t="s">
        <v>31</v>
      </c>
      <c r="B42" s="6">
        <v>361287</v>
      </c>
      <c r="C42" s="6">
        <v>934906</v>
      </c>
      <c r="D42" s="6">
        <v>156987320</v>
      </c>
      <c r="E42" s="6">
        <v>34921409</v>
      </c>
      <c r="F42" s="6">
        <v>3096301</v>
      </c>
      <c r="G42" s="6">
        <f t="shared" si="6"/>
        <v>291.55860899999999</v>
      </c>
      <c r="H42" s="6">
        <f t="shared" si="7"/>
        <v>262.70858600000003</v>
      </c>
      <c r="I42" s="6">
        <f t="shared" si="8"/>
        <v>42386.576399999998</v>
      </c>
      <c r="J42" s="6">
        <f t="shared" si="9"/>
        <v>12152.650331999999</v>
      </c>
      <c r="K42" s="16">
        <f>F42*3084/1000000</f>
        <v>9548.9922839999999</v>
      </c>
    </row>
    <row r="43" spans="1:11" s="2" customFormat="1" x14ac:dyDescent="0.2">
      <c r="A43" s="15" t="s">
        <v>32</v>
      </c>
      <c r="B43" s="6" t="s">
        <v>61</v>
      </c>
      <c r="C43" s="6" t="s">
        <v>61</v>
      </c>
      <c r="D43" s="6" t="s">
        <v>61</v>
      </c>
      <c r="E43" s="6" t="s">
        <v>61</v>
      </c>
      <c r="F43" s="6" t="s">
        <v>61</v>
      </c>
      <c r="G43" s="6" t="s">
        <v>61</v>
      </c>
      <c r="H43" s="6" t="s">
        <v>61</v>
      </c>
      <c r="I43" s="6" t="s">
        <v>61</v>
      </c>
      <c r="J43" s="6" t="s">
        <v>61</v>
      </c>
      <c r="K43" s="16" t="s">
        <v>61</v>
      </c>
    </row>
    <row r="44" spans="1:11" s="2" customFormat="1" x14ac:dyDescent="0.2">
      <c r="A44" s="15" t="s">
        <v>33</v>
      </c>
      <c r="B44" s="6" t="s">
        <v>61</v>
      </c>
      <c r="C44" s="6" t="s">
        <v>61</v>
      </c>
      <c r="D44" s="6" t="s">
        <v>61</v>
      </c>
      <c r="E44" s="6" t="s">
        <v>61</v>
      </c>
      <c r="F44" s="6" t="s">
        <v>61</v>
      </c>
      <c r="G44" s="6" t="s">
        <v>61</v>
      </c>
      <c r="H44" s="6" t="s">
        <v>61</v>
      </c>
      <c r="I44" s="6" t="s">
        <v>61</v>
      </c>
      <c r="J44" s="6" t="s">
        <v>61</v>
      </c>
      <c r="K44" s="16" t="s">
        <v>61</v>
      </c>
    </row>
    <row r="45" spans="1:11" s="2" customFormat="1" x14ac:dyDescent="0.2">
      <c r="A45" s="15" t="s">
        <v>34</v>
      </c>
      <c r="B45" s="6">
        <v>20894</v>
      </c>
      <c r="C45" s="6">
        <v>49040</v>
      </c>
      <c r="D45" s="6">
        <v>3422215</v>
      </c>
      <c r="E45" s="6">
        <v>835956</v>
      </c>
      <c r="F45" s="6">
        <v>153179</v>
      </c>
      <c r="G45" s="6">
        <f t="shared" si="6"/>
        <v>16.861457999999999</v>
      </c>
      <c r="H45" s="6">
        <f t="shared" si="7"/>
        <v>13.780239999999999</v>
      </c>
      <c r="I45" s="6">
        <f t="shared" si="8"/>
        <v>923.99805000000003</v>
      </c>
      <c r="J45" s="6">
        <f t="shared" si="9"/>
        <v>290.912688</v>
      </c>
      <c r="K45" s="16">
        <f t="shared" ref="K45:K52" si="32">F45*3084/1000000</f>
        <v>472.40403600000002</v>
      </c>
    </row>
    <row r="46" spans="1:11" s="2" customFormat="1" x14ac:dyDescent="0.2">
      <c r="A46" s="15" t="s">
        <v>35</v>
      </c>
      <c r="B46" s="6">
        <v>162340</v>
      </c>
      <c r="C46" s="6">
        <v>349883</v>
      </c>
      <c r="D46" s="6">
        <v>66644122</v>
      </c>
      <c r="E46" s="6">
        <v>15894087</v>
      </c>
      <c r="F46" s="6">
        <v>1685635</v>
      </c>
      <c r="G46" s="6">
        <f t="shared" si="6"/>
        <v>131.00837999999999</v>
      </c>
      <c r="H46" s="6">
        <f t="shared" si="7"/>
        <v>98.317122999999995</v>
      </c>
      <c r="I46" s="6">
        <f t="shared" si="8"/>
        <v>17993.912939999998</v>
      </c>
      <c r="J46" s="6">
        <f t="shared" si="9"/>
        <v>5531.1422759999996</v>
      </c>
      <c r="K46" s="16">
        <f t="shared" si="32"/>
        <v>5198.4983400000001</v>
      </c>
    </row>
    <row r="47" spans="1:11" s="2" customFormat="1" x14ac:dyDescent="0.2">
      <c r="A47" s="15" t="s">
        <v>36</v>
      </c>
      <c r="B47" s="6" t="s">
        <v>61</v>
      </c>
      <c r="C47" s="6" t="s">
        <v>61</v>
      </c>
      <c r="D47" s="6" t="s">
        <v>61</v>
      </c>
      <c r="E47" s="6" t="s">
        <v>61</v>
      </c>
      <c r="F47" s="6" t="s">
        <v>61</v>
      </c>
      <c r="G47" s="6" t="s">
        <v>61</v>
      </c>
      <c r="H47" s="6" t="s">
        <v>61</v>
      </c>
      <c r="I47" s="6" t="s">
        <v>61</v>
      </c>
      <c r="J47" s="6" t="s">
        <v>61</v>
      </c>
      <c r="K47" s="16" t="s">
        <v>61</v>
      </c>
    </row>
    <row r="48" spans="1:11" s="2" customFormat="1" x14ac:dyDescent="0.2">
      <c r="A48" s="15" t="s">
        <v>37</v>
      </c>
      <c r="B48" s="6">
        <v>50283</v>
      </c>
      <c r="C48" s="6">
        <v>127797</v>
      </c>
      <c r="D48" s="6">
        <v>16758849</v>
      </c>
      <c r="E48" s="6">
        <v>3971806</v>
      </c>
      <c r="F48" s="6">
        <v>451643</v>
      </c>
      <c r="G48" s="6">
        <f t="shared" ref="G48" si="33">B48*807/1000000</f>
        <v>40.578381</v>
      </c>
      <c r="H48" s="6">
        <f t="shared" ref="H48" si="34">C48*281/1000000</f>
        <v>35.910957000000003</v>
      </c>
      <c r="I48" s="6">
        <f t="shared" ref="I48" si="35">D48*270/1000000</f>
        <v>4524.8892299999998</v>
      </c>
      <c r="J48" s="6">
        <f t="shared" ref="J48" si="36">E48*348/1000000</f>
        <v>1382.188488</v>
      </c>
      <c r="K48" s="16">
        <f t="shared" si="32"/>
        <v>1392.8670119999999</v>
      </c>
    </row>
    <row r="49" spans="1:11" s="2" customFormat="1" x14ac:dyDescent="0.2">
      <c r="A49" s="15" t="s">
        <v>49</v>
      </c>
      <c r="B49" s="6">
        <v>18800</v>
      </c>
      <c r="C49" s="6">
        <v>48065</v>
      </c>
      <c r="D49" s="6">
        <v>6116984</v>
      </c>
      <c r="E49" s="6">
        <v>2077790</v>
      </c>
      <c r="F49" s="6">
        <v>217126</v>
      </c>
      <c r="G49" s="6">
        <f t="shared" si="6"/>
        <v>15.1716</v>
      </c>
      <c r="H49" s="6">
        <f t="shared" si="7"/>
        <v>13.506265000000001</v>
      </c>
      <c r="I49" s="6">
        <f t="shared" si="8"/>
        <v>1651.5856799999999</v>
      </c>
      <c r="J49" s="6">
        <f t="shared" si="9"/>
        <v>723.07092</v>
      </c>
      <c r="K49" s="16">
        <f t="shared" si="32"/>
        <v>669.61658399999999</v>
      </c>
    </row>
    <row r="50" spans="1:11" s="2" customFormat="1" x14ac:dyDescent="0.2">
      <c r="A50" s="15" t="s">
        <v>38</v>
      </c>
      <c r="B50" s="6" t="s">
        <v>61</v>
      </c>
      <c r="C50" s="6" t="s">
        <v>61</v>
      </c>
      <c r="D50" s="6" t="s">
        <v>61</v>
      </c>
      <c r="E50" s="6" t="s">
        <v>61</v>
      </c>
      <c r="F50" s="6" t="s">
        <v>61</v>
      </c>
      <c r="G50" s="6" t="s">
        <v>61</v>
      </c>
      <c r="H50" s="6" t="s">
        <v>61</v>
      </c>
      <c r="I50" s="6" t="s">
        <v>61</v>
      </c>
      <c r="J50" s="6" t="s">
        <v>61</v>
      </c>
      <c r="K50" s="16" t="s">
        <v>61</v>
      </c>
    </row>
    <row r="51" spans="1:11" s="2" customFormat="1" x14ac:dyDescent="0.2">
      <c r="A51" s="15" t="s">
        <v>39</v>
      </c>
      <c r="B51" s="6" t="s">
        <v>61</v>
      </c>
      <c r="C51" s="6" t="s">
        <v>61</v>
      </c>
      <c r="D51" s="6" t="s">
        <v>61</v>
      </c>
      <c r="E51" s="6" t="s">
        <v>61</v>
      </c>
      <c r="F51" s="6" t="s">
        <v>61</v>
      </c>
      <c r="G51" s="6" t="s">
        <v>61</v>
      </c>
      <c r="H51" s="6" t="s">
        <v>61</v>
      </c>
      <c r="I51" s="6" t="s">
        <v>61</v>
      </c>
      <c r="J51" s="6" t="s">
        <v>61</v>
      </c>
      <c r="K51" s="16" t="s">
        <v>61</v>
      </c>
    </row>
    <row r="52" spans="1:11" s="2" customFormat="1" x14ac:dyDescent="0.2">
      <c r="A52" s="15" t="s">
        <v>40</v>
      </c>
      <c r="B52" s="6">
        <v>44790</v>
      </c>
      <c r="C52" s="6">
        <v>118214</v>
      </c>
      <c r="D52" s="6">
        <v>26452496</v>
      </c>
      <c r="E52" s="6">
        <v>8606048</v>
      </c>
      <c r="F52" s="6">
        <v>691024</v>
      </c>
      <c r="G52" s="6">
        <f t="shared" si="6"/>
        <v>36.145530000000001</v>
      </c>
      <c r="H52" s="6">
        <f t="shared" si="7"/>
        <v>33.218133999999999</v>
      </c>
      <c r="I52" s="6">
        <f t="shared" si="8"/>
        <v>7142.1739200000002</v>
      </c>
      <c r="J52" s="6">
        <f t="shared" si="9"/>
        <v>2994.904704</v>
      </c>
      <c r="K52" s="16">
        <f t="shared" si="32"/>
        <v>2131.1180159999999</v>
      </c>
    </row>
    <row r="53" spans="1:11" s="2" customFormat="1" x14ac:dyDescent="0.2">
      <c r="A53" s="15" t="s">
        <v>41</v>
      </c>
      <c r="B53" s="6" t="s">
        <v>61</v>
      </c>
      <c r="C53" s="6" t="s">
        <v>61</v>
      </c>
      <c r="D53" s="6" t="s">
        <v>61</v>
      </c>
      <c r="E53" s="6" t="s">
        <v>61</v>
      </c>
      <c r="F53" s="6" t="s">
        <v>61</v>
      </c>
      <c r="G53" s="6" t="s">
        <v>61</v>
      </c>
      <c r="H53" s="6" t="s">
        <v>61</v>
      </c>
      <c r="I53" s="6" t="s">
        <v>61</v>
      </c>
      <c r="J53" s="6" t="s">
        <v>61</v>
      </c>
      <c r="K53" s="16" t="s">
        <v>61</v>
      </c>
    </row>
    <row r="54" spans="1:11" s="2" customFormat="1" x14ac:dyDescent="0.2">
      <c r="A54" s="15" t="s">
        <v>42</v>
      </c>
      <c r="B54" s="6">
        <v>12053</v>
      </c>
      <c r="C54" s="6">
        <v>30563</v>
      </c>
      <c r="D54" s="6">
        <v>2768083</v>
      </c>
      <c r="E54" s="6">
        <v>553763</v>
      </c>
      <c r="F54" s="6">
        <v>92129</v>
      </c>
      <c r="G54" s="6">
        <f t="shared" si="6"/>
        <v>9.7267709999999994</v>
      </c>
      <c r="H54" s="6">
        <f t="shared" si="7"/>
        <v>8.588203</v>
      </c>
      <c r="I54" s="6">
        <f t="shared" si="8"/>
        <v>747.38241000000005</v>
      </c>
      <c r="J54" s="6">
        <f t="shared" si="9"/>
        <v>192.70952399999999</v>
      </c>
      <c r="K54" s="16">
        <f>F54*3084/1000000</f>
        <v>284.12583599999999</v>
      </c>
    </row>
    <row r="55" spans="1:11" s="2" customFormat="1" ht="18.75" customHeight="1" x14ac:dyDescent="0.2">
      <c r="A55" s="20" t="s">
        <v>50</v>
      </c>
      <c r="B55" s="21">
        <f t="shared" ref="B55:F55" si="37">SUM(B4:B54)</f>
        <v>5424600</v>
      </c>
      <c r="C55" s="21">
        <f t="shared" si="37"/>
        <v>26336907</v>
      </c>
      <c r="D55" s="21">
        <f t="shared" si="37"/>
        <v>1837681327</v>
      </c>
      <c r="E55" s="21">
        <f t="shared" si="37"/>
        <v>370725093</v>
      </c>
      <c r="F55" s="21">
        <f t="shared" si="37"/>
        <v>50395158</v>
      </c>
      <c r="G55" s="22">
        <f t="shared" ref="G55" si="38">B55*807/1000000</f>
        <v>4377.6522000000004</v>
      </c>
      <c r="H55" s="22">
        <f t="shared" ref="H55" si="39">C55*281/1000000</f>
        <v>7400.6708669999998</v>
      </c>
      <c r="I55" s="22">
        <f t="shared" ref="I55" si="40">D55*270/1000000</f>
        <v>496173.95828999998</v>
      </c>
      <c r="J55" s="22">
        <f t="shared" ref="J55" si="41">E55*348/1000000</f>
        <v>129012.332364</v>
      </c>
      <c r="K55" s="23">
        <f>F55*3084/1000000</f>
        <v>155418.66727199999</v>
      </c>
    </row>
    <row r="56" spans="1:11" s="2" customFormat="1" x14ac:dyDescent="0.2">
      <c r="A56" s="31" t="s">
        <v>68</v>
      </c>
      <c r="B56" s="32"/>
      <c r="C56" s="32"/>
      <c r="D56" s="32"/>
      <c r="E56" s="32"/>
      <c r="F56" s="32"/>
      <c r="G56" s="32"/>
      <c r="H56" s="32"/>
      <c r="I56" s="32"/>
      <c r="J56" s="32"/>
      <c r="K56" s="32"/>
    </row>
    <row r="57" spans="1:11" s="2" customFormat="1" x14ac:dyDescent="0.2">
      <c r="B57" s="4"/>
      <c r="C57" s="4"/>
      <c r="D57" s="4"/>
      <c r="E57" s="4"/>
      <c r="F57" s="4"/>
      <c r="G57" s="4"/>
      <c r="H57" s="4"/>
      <c r="I57" s="4"/>
      <c r="J57" s="4"/>
      <c r="K57" s="4"/>
    </row>
    <row r="58" spans="1:11" s="2" customFormat="1" x14ac:dyDescent="0.2">
      <c r="B58" s="4"/>
      <c r="C58" s="4"/>
      <c r="D58" s="4"/>
      <c r="E58" s="4"/>
      <c r="F58" s="4"/>
      <c r="G58" s="4"/>
      <c r="H58" s="4"/>
      <c r="I58" s="4"/>
      <c r="J58" s="4"/>
      <c r="K58" s="4"/>
    </row>
    <row r="59" spans="1:11" s="2" customFormat="1" x14ac:dyDescent="0.2">
      <c r="B59" s="4"/>
      <c r="C59" s="4"/>
      <c r="D59" s="4"/>
      <c r="E59" s="4"/>
      <c r="F59" s="4"/>
      <c r="G59" s="4"/>
      <c r="H59" s="4"/>
      <c r="I59" s="4"/>
      <c r="J59" s="4"/>
      <c r="K59" s="4"/>
    </row>
    <row r="60" spans="1:11" s="2" customFormat="1" x14ac:dyDescent="0.2">
      <c r="A60" s="5"/>
      <c r="B60" s="4"/>
      <c r="C60" s="4"/>
      <c r="D60" s="4"/>
      <c r="E60" s="4"/>
      <c r="F60" s="4"/>
      <c r="G60" s="4"/>
      <c r="H60" s="4"/>
      <c r="I60" s="4"/>
      <c r="J60" s="4"/>
      <c r="K60" s="4"/>
    </row>
    <row r="61" spans="1:11" s="2" customFormat="1" x14ac:dyDescent="0.2">
      <c r="B61" s="4"/>
      <c r="C61" s="4"/>
      <c r="D61" s="4"/>
      <c r="E61" s="4"/>
      <c r="F61" s="4"/>
      <c r="G61" s="4"/>
      <c r="H61" s="4"/>
      <c r="I61" s="4"/>
      <c r="J61" s="4"/>
      <c r="K61" s="4"/>
    </row>
    <row r="62" spans="1:11" s="2" customFormat="1" x14ac:dyDescent="0.2">
      <c r="B62" s="4"/>
      <c r="C62" s="4"/>
      <c r="D62" s="4"/>
      <c r="E62" s="4"/>
      <c r="F62" s="4"/>
      <c r="G62" s="4"/>
      <c r="H62" s="4"/>
      <c r="I62" s="4"/>
      <c r="J62" s="4"/>
      <c r="K62" s="4"/>
    </row>
    <row r="63" spans="1:11" s="2" customFormat="1" x14ac:dyDescent="0.2">
      <c r="B63" s="4"/>
      <c r="C63" s="4"/>
      <c r="D63" s="4"/>
      <c r="E63" s="4"/>
      <c r="F63" s="4"/>
      <c r="G63" s="4"/>
      <c r="H63" s="4"/>
      <c r="I63" s="4"/>
      <c r="J63" s="4"/>
      <c r="K63" s="4"/>
    </row>
    <row r="64" spans="1:11" s="2" customFormat="1" x14ac:dyDescent="0.2">
      <c r="B64" s="4"/>
      <c r="C64" s="4"/>
      <c r="D64" s="4"/>
      <c r="E64" s="4"/>
      <c r="F64" s="4"/>
      <c r="G64" s="4"/>
      <c r="H64" s="4"/>
      <c r="I64" s="4"/>
      <c r="J64" s="4"/>
      <c r="K64" s="4"/>
    </row>
    <row r="65" spans="2:11" s="2" customFormat="1" x14ac:dyDescent="0.2">
      <c r="B65" s="4"/>
      <c r="C65" s="4"/>
      <c r="D65" s="4"/>
      <c r="E65" s="4"/>
      <c r="F65" s="4"/>
      <c r="G65" s="4"/>
      <c r="H65" s="4"/>
      <c r="I65" s="4"/>
      <c r="J65" s="4"/>
      <c r="K65" s="4"/>
    </row>
    <row r="66" spans="2:11" s="2" customFormat="1" x14ac:dyDescent="0.2">
      <c r="B66" s="4"/>
      <c r="C66" s="4"/>
      <c r="D66" s="4"/>
      <c r="E66" s="4"/>
      <c r="F66" s="4"/>
      <c r="G66" s="4"/>
      <c r="H66" s="4"/>
      <c r="I66" s="4"/>
      <c r="J66" s="4"/>
      <c r="K66" s="4"/>
    </row>
  </sheetData>
  <mergeCells count="3">
    <mergeCell ref="A1:K1"/>
    <mergeCell ref="A2:K2"/>
    <mergeCell ref="A56:K56"/>
  </mergeCells>
  <phoneticPr fontId="0" type="noConversion"/>
  <printOptions horizontalCentered="1"/>
  <pageMargins left="0.7" right="0.7" top="0.75" bottom="0.75" header="0.3" footer="0.3"/>
  <pageSetup scale="70"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CoverPage</vt:lpstr>
      <vt:lpstr>Special Note</vt:lpstr>
      <vt:lpstr>Counts</vt:lpstr>
      <vt:lpstr>Counts!Print_Area</vt:lpstr>
      <vt:lpstr>CoverPage!Print_Area</vt:lpstr>
      <vt:lpstr>'Special Note'!Print_Area</vt:lpstr>
      <vt:lpstr>Counts!Print_Titles</vt:lpstr>
      <vt:lpstr>TitleRegion1.a1.a3.2</vt:lpstr>
      <vt:lpstr>TitleRegion1.a3.K54.3</vt:lpstr>
      <vt:lpstr>TitleRegion1.a3.k55.3</vt:lpstr>
    </vt:vector>
  </TitlesOfParts>
  <Company>Mathematica,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Record Counts 2014</dc:title>
  <dc:subject>MAX Record Counts</dc:subject>
  <dc:creator>Mathematica Policy Research</dc:creator>
  <cp:keywords>MAX, Record Counts</cp:keywords>
  <cp:lastModifiedBy>Mickey McCauley</cp:lastModifiedBy>
  <cp:lastPrinted>2014-12-01T15:34:27Z</cp:lastPrinted>
  <dcterms:created xsi:type="dcterms:W3CDTF">2007-07-20T01:52:51Z</dcterms:created>
  <dcterms:modified xsi:type="dcterms:W3CDTF">2019-09-30T22:03:02Z</dcterms:modified>
  <dc:language>English</dc:language>
</cp:coreProperties>
</file>